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activeTab="0"/>
  </bookViews>
  <sheets>
    <sheet name="W&amp;B" sheetId="1" r:id="rId1"/>
  </sheets>
  <definedNames>
    <definedName name="_xlnm.Print_Area" localSheetId="0">'W&amp;B'!$A$1:$E$44</definedName>
  </definedNames>
  <calcPr fullCalcOnLoad="1"/>
</workbook>
</file>

<file path=xl/sharedStrings.xml><?xml version="1.0" encoding="utf-8"?>
<sst xmlns="http://schemas.openxmlformats.org/spreadsheetml/2006/main" count="46" uniqueCount="46">
  <si>
    <t>Cessna 177 Cardinal
N2323Y</t>
  </si>
  <si>
    <t>WEIGHT &amp; BALANCE</t>
  </si>
  <si>
    <t>Item</t>
  </si>
  <si>
    <t>Weight (lbs)</t>
  </si>
  <si>
    <t>Arm</t>
  </si>
  <si>
    <t>Moment</t>
  </si>
  <si>
    <t>Aircraft Licensed Empty Weight</t>
  </si>
  <si>
    <t>Seat Occupancy Table:</t>
  </si>
  <si>
    <r>
      <t xml:space="preserve">Oil (8 Quarts Max) </t>
    </r>
    <r>
      <rPr>
        <b/>
        <sz val="9"/>
        <rFont val="Geneva"/>
        <family val="2"/>
      </rPr>
      <t>INC IN ABOVE</t>
    </r>
  </si>
  <si>
    <t>Pilot:</t>
  </si>
  <si>
    <t>Fuel (48 USGallons Max)</t>
  </si>
  <si>
    <t>Copilot:</t>
  </si>
  <si>
    <t>Front Seats</t>
  </si>
  <si>
    <t>Rear Left:</t>
  </si>
  <si>
    <t>Rear Seats</t>
  </si>
  <si>
    <t>Rear Right:</t>
  </si>
  <si>
    <t>Baggage Area</t>
  </si>
  <si>
    <t>Fuel Used (Landing W&amp;B)</t>
  </si>
  <si>
    <t>Remaining Useful Load:</t>
  </si>
  <si>
    <t>TOTAL TAKE-OFF</t>
  </si>
  <si>
    <t>TOTAL LANDING</t>
  </si>
  <si>
    <t>USAGE:</t>
  </si>
  <si>
    <t>Fill out the areas in GREEN</t>
  </si>
  <si>
    <t>QUICK CONVERT</t>
  </si>
  <si>
    <t>Utility</t>
  </si>
  <si>
    <t>Normal</t>
  </si>
  <si>
    <t>KGS</t>
  </si>
  <si>
    <t>LBS</t>
  </si>
  <si>
    <t>LITRES</t>
  </si>
  <si>
    <t>USG</t>
  </si>
  <si>
    <t>SETUP:</t>
  </si>
  <si>
    <t>Set the following parameters for your</t>
  </si>
  <si>
    <t>specific aircraft:</t>
  </si>
  <si>
    <t>Cell C3:  Aircraft Empty Weight</t>
  </si>
  <si>
    <t>Cell E3:  Aircraft Moment</t>
  </si>
  <si>
    <t>Cell D4:  OIL Arm</t>
  </si>
  <si>
    <t>Cell D5:  Fuel Arm</t>
  </si>
  <si>
    <t>Cell D6:  Front Seats Arm</t>
  </si>
  <si>
    <t>Cell D7:  Rear Seats Arm</t>
  </si>
  <si>
    <t>Cell D8:  Baggage Area 1 Arm</t>
  </si>
  <si>
    <t>Cell D9: Baggage Area 2 Arm</t>
  </si>
  <si>
    <t xml:space="preserve">If you need to change the envelopes on </t>
  </si>
  <si>
    <t>the operating chart:   Drag the chart</t>
  </si>
  <si>
    <t xml:space="preserve">to the right or down to reveal the cells </t>
  </si>
  <si>
    <t>behind it and modify them to match the</t>
  </si>
  <si>
    <t>chart for your aircraft.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</si>
</sst>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#,##0.00"/>
    <numFmt numFmtId="167" formatCode="0.0&quot; qts&quot;"/>
    <numFmt numFmtId="168" formatCode="0&quot; LBS&quot;"/>
    <numFmt numFmtId="169" formatCode="0.0&quot; gal&quot;"/>
    <numFmt numFmtId="170" formatCode="0"/>
    <numFmt numFmtId="171" formatCode="0.00"/>
  </numFmts>
  <fonts count="13">
    <font>
      <sz val="9"/>
      <name val="Geneva"/>
      <family val="2"/>
    </font>
    <font>
      <sz val="10"/>
      <name val="Arial"/>
      <family val="0"/>
    </font>
    <font>
      <b/>
      <sz val="12"/>
      <name val="Geneva"/>
      <family val="2"/>
    </font>
    <font>
      <sz val="12"/>
      <name val="Gill Sans MT"/>
      <family val="2"/>
    </font>
    <font>
      <sz val="14"/>
      <name val="Gill Sans MT"/>
      <family val="2"/>
    </font>
    <font>
      <b/>
      <sz val="9"/>
      <name val="Geneva"/>
      <family val="2"/>
    </font>
    <font>
      <sz val="9"/>
      <color indexed="23"/>
      <name val="Geneva"/>
      <family val="2"/>
    </font>
    <font>
      <sz val="9"/>
      <color indexed="9"/>
      <name val="Geneva"/>
      <family val="2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i/>
      <sz val="9"/>
      <name val="Geneva"/>
      <family val="2"/>
    </font>
    <font>
      <sz val="9.75"/>
      <color indexed="8"/>
      <name val="Geneva"/>
      <family val="2"/>
    </font>
    <font>
      <b/>
      <sz val="9.75"/>
      <color indexed="8"/>
      <name val="Genev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5" fillId="3" borderId="0" xfId="0" applyFont="1" applyFill="1" applyAlignment="1">
      <alignment vertical="center"/>
    </xf>
    <xf numFmtId="164" fontId="5" fillId="3" borderId="0" xfId="0" applyFont="1" applyFill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6" fontId="0" fillId="0" borderId="0" xfId="15" applyNumberFormat="1" applyFont="1" applyFill="1" applyBorder="1" applyAlignment="1" applyProtection="1">
      <alignment horizontal="right" vertical="center"/>
      <protection/>
    </xf>
    <xf numFmtId="166" fontId="6" fillId="0" borderId="0" xfId="15" applyNumberFormat="1" applyFont="1" applyFill="1" applyBorder="1" applyAlignment="1" applyProtection="1">
      <alignment horizontal="right" vertical="center"/>
      <protection/>
    </xf>
    <xf numFmtId="164" fontId="5" fillId="0" borderId="2" xfId="0" applyFont="1" applyBorder="1" applyAlignment="1">
      <alignment horizontal="center" vertical="center"/>
    </xf>
    <xf numFmtId="167" fontId="5" fillId="4" borderId="3" xfId="0" applyNumberFormat="1" applyFont="1" applyFill="1" applyBorder="1" applyAlignment="1">
      <alignment horizontal="center" vertical="center"/>
    </xf>
    <xf numFmtId="164" fontId="0" fillId="0" borderId="4" xfId="0" applyFont="1" applyBorder="1" applyAlignment="1">
      <alignment horizontal="right" vertical="center"/>
    </xf>
    <xf numFmtId="168" fontId="5" fillId="4" borderId="5" xfId="0" applyNumberFormat="1" applyFont="1" applyFill="1" applyBorder="1" applyAlignment="1" applyProtection="1">
      <alignment vertical="center"/>
      <protection locked="0"/>
    </xf>
    <xf numFmtId="169" fontId="5" fillId="4" borderId="3" xfId="0" applyNumberFormat="1" applyFont="1" applyFill="1" applyBorder="1" applyAlignment="1" applyProtection="1">
      <alignment horizontal="center" vertical="center"/>
      <protection locked="0"/>
    </xf>
    <xf numFmtId="166" fontId="5" fillId="5" borderId="6" xfId="15" applyNumberFormat="1" applyFont="1" applyFill="1" applyBorder="1" applyAlignment="1" applyProtection="1">
      <alignment horizontal="right" vertical="center"/>
      <protection/>
    </xf>
    <xf numFmtId="164" fontId="0" fillId="0" borderId="7" xfId="0" applyFont="1" applyBorder="1" applyAlignment="1">
      <alignment horizontal="right" vertical="center"/>
    </xf>
    <xf numFmtId="168" fontId="5" fillId="4" borderId="8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>
      <alignment vertical="center"/>
    </xf>
    <xf numFmtId="166" fontId="5" fillId="4" borderId="9" xfId="15" applyNumberFormat="1" applyFont="1" applyFill="1" applyBorder="1" applyAlignment="1" applyProtection="1">
      <alignment horizontal="right" vertical="center"/>
      <protection locked="0"/>
    </xf>
    <xf numFmtId="164" fontId="5" fillId="6" borderId="3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/>
    </xf>
    <xf numFmtId="164" fontId="0" fillId="5" borderId="11" xfId="0" applyFill="1" applyBorder="1" applyAlignment="1">
      <alignment vertical="center"/>
    </xf>
    <xf numFmtId="166" fontId="0" fillId="5" borderId="11" xfId="15" applyNumberFormat="1" applyFont="1" applyFill="1" applyBorder="1" applyAlignment="1" applyProtection="1">
      <alignment horizontal="right" vertical="center"/>
      <protection locked="0"/>
    </xf>
    <xf numFmtId="166" fontId="0" fillId="5" borderId="11" xfId="15" applyNumberFormat="1" applyFont="1" applyFill="1" applyBorder="1" applyAlignment="1" applyProtection="1">
      <alignment horizontal="right" vertical="center"/>
      <protection/>
    </xf>
    <xf numFmtId="166" fontId="0" fillId="5" borderId="12" xfId="15" applyNumberFormat="1" applyFont="1" applyFill="1" applyBorder="1" applyAlignment="1" applyProtection="1">
      <alignment horizontal="right" vertical="center"/>
      <protection/>
    </xf>
    <xf numFmtId="166" fontId="5" fillId="0" borderId="0" xfId="15" applyNumberFormat="1" applyFont="1" applyFill="1" applyBorder="1" applyAlignment="1" applyProtection="1">
      <alignment horizontal="right" vertical="center"/>
      <protection/>
    </xf>
    <xf numFmtId="166" fontId="5" fillId="0" borderId="0" xfId="0" applyNumberFormat="1" applyFont="1" applyAlignment="1">
      <alignment horizontal="right" vertical="center"/>
    </xf>
    <xf numFmtId="165" fontId="7" fillId="0" borderId="0" xfId="0" applyNumberFormat="1" applyFont="1" applyAlignment="1" applyProtection="1">
      <alignment vertical="center"/>
      <protection hidden="1"/>
    </xf>
    <xf numFmtId="166" fontId="8" fillId="0" borderId="9" xfId="0" applyNumberFormat="1" applyFont="1" applyBorder="1" applyAlignment="1">
      <alignment horizontal="center" vertical="center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4" borderId="13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0" fillId="0" borderId="0" xfId="0" applyAlignment="1">
      <alignment/>
    </xf>
    <xf numFmtId="164" fontId="9" fillId="7" borderId="2" xfId="0" applyFont="1" applyFill="1" applyBorder="1" applyAlignment="1">
      <alignment horizontal="center" vertic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0" fontId="5" fillId="4" borderId="4" xfId="0" applyNumberFormat="1" applyFont="1" applyFill="1" applyBorder="1" applyAlignment="1" applyProtection="1">
      <alignment horizontal="center"/>
      <protection locked="0"/>
    </xf>
    <xf numFmtId="171" fontId="5" fillId="3" borderId="5" xfId="0" applyNumberFormat="1" applyFont="1" applyFill="1" applyBorder="1" applyAlignment="1">
      <alignment horizontal="center"/>
    </xf>
    <xf numFmtId="170" fontId="5" fillId="4" borderId="7" xfId="0" applyNumberFormat="1" applyFont="1" applyFill="1" applyBorder="1" applyAlignment="1" applyProtection="1">
      <alignment horizontal="center"/>
      <protection locked="0"/>
    </xf>
    <xf numFmtId="171" fontId="5" fillId="3" borderId="8" xfId="0" applyNumberFormat="1" applyFont="1" applyFill="1" applyBorder="1" applyAlignment="1">
      <alignment horizontal="center"/>
    </xf>
    <xf numFmtId="164" fontId="5" fillId="8" borderId="13" xfId="0" applyFont="1" applyFill="1" applyBorder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10" fillId="0" borderId="16" xfId="0" applyFont="1" applyBorder="1" applyAlignment="1" applyProtection="1">
      <alignment horizontal="left"/>
      <protection hidden="1"/>
    </xf>
    <xf numFmtId="164" fontId="0" fillId="0" borderId="16" xfId="0" applyFont="1" applyBorder="1" applyAlignment="1" applyProtection="1">
      <alignment horizontal="left"/>
      <protection hidden="1"/>
    </xf>
    <xf numFmtId="164" fontId="0" fillId="0" borderId="17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z val="9"/>
        <color rgb="FFFFFFFF"/>
      </font>
      <fill>
        <patternFill patternType="solid">
          <fgColor rgb="FF990000"/>
          <bgColor rgb="FFFF0000"/>
        </patternFill>
      </fill>
      <border/>
    </dxf>
    <dxf>
      <font>
        <b/>
        <i val="0"/>
        <sz val="9"/>
        <color rgb="FFFF0000"/>
      </font>
      <border/>
    </dxf>
    <dxf>
      <font>
        <b/>
        <i val="0"/>
        <sz val="9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1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03"/>
          <c:w val="0.93"/>
          <c:h val="0.937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'W&amp;B'!$D$22:$D$27</c:f>
              <c:numCache/>
            </c:numRef>
          </c:xVal>
          <c:yVal>
            <c:numRef>
              <c:f>'W&amp;B'!$E$22:$E$27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'W&amp;B'!$A$22:$A$26</c:f>
              <c:numCache/>
            </c:numRef>
          </c:xVal>
          <c:yVal>
            <c:numRef>
              <c:f>'W&amp;B'!$B$22:$B$26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'W&amp;B'!$F$11:$F$11</c:f>
              <c:numCache/>
            </c:numRef>
          </c:xVal>
          <c:yVal>
            <c:numRef>
              <c:f>'W&amp;B'!$C$11:$C$11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'W&amp;B'!$F$12:$F$12</c:f>
              <c:numCache/>
            </c:numRef>
          </c:xVal>
          <c:yVal>
            <c:numRef>
              <c:f>'W&amp;B'!$C$12:$C$12</c:f>
              <c:numCache/>
            </c:numRef>
          </c:yVal>
          <c:smooth val="0"/>
        </c:ser>
        <c:axId val="62742120"/>
        <c:axId val="27808169"/>
      </c:scatterChart>
      <c:valAx>
        <c:axId val="62742120"/>
        <c:scaling>
          <c:orientation val="minMax"/>
          <c:max val="270"/>
          <c:min val="1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Moment/1000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7808169"/>
        <c:crossesAt val="1500"/>
        <c:crossBetween val="midCat"/>
        <c:dispUnits/>
        <c:majorUnit val="5"/>
      </c:valAx>
      <c:valAx>
        <c:axId val="27808169"/>
        <c:scaling>
          <c:orientation val="minMax"/>
          <c:max val="2400"/>
          <c:min val="1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Total 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742120"/>
        <c:crossesAt val="0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104775</xdr:rowOff>
    </xdr:from>
    <xdr:to>
      <xdr:col>5</xdr:col>
      <xdr:colOff>47625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9525" y="2886075"/>
        <a:ext cx="72104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2381250</xdr:colOff>
      <xdr:row>0</xdr:row>
      <xdr:rowOff>485775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381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3"/>
  <sheetViews>
    <sheetView tabSelected="1" zoomScale="110" zoomScaleNormal="110" workbookViewId="0" topLeftCell="A1">
      <selection activeCell="K18" sqref="K18"/>
    </sheetView>
  </sheetViews>
  <sheetFormatPr defaultColWidth="11.00390625" defaultRowHeight="12"/>
  <cols>
    <col min="1" max="1" width="31.375" style="0" customWidth="1"/>
    <col min="2" max="2" width="12.875" style="0" customWidth="1"/>
    <col min="3" max="3" width="13.875" style="1" customWidth="1"/>
    <col min="4" max="4" width="15.875" style="1" customWidth="1"/>
    <col min="5" max="5" width="20.125" style="1" customWidth="1"/>
    <col min="6" max="6" width="3.375" style="0" customWidth="1"/>
    <col min="7" max="16384" width="11.375" style="0" customWidth="1"/>
  </cols>
  <sheetData>
    <row r="1" spans="1:6" s="6" customFormat="1" ht="42" customHeight="1">
      <c r="A1" s="2"/>
      <c r="B1" s="3" t="s">
        <v>0</v>
      </c>
      <c r="C1" s="3"/>
      <c r="D1" s="4" t="s">
        <v>1</v>
      </c>
      <c r="E1" s="4"/>
      <c r="F1" s="5"/>
    </row>
    <row r="2" spans="1:5" s="9" customFormat="1" ht="15.75" customHeight="1">
      <c r="A2" s="7" t="s">
        <v>2</v>
      </c>
      <c r="B2" s="7"/>
      <c r="C2" s="8" t="s">
        <v>3</v>
      </c>
      <c r="D2" s="8" t="s">
        <v>4</v>
      </c>
      <c r="E2" s="8" t="s">
        <v>5</v>
      </c>
    </row>
    <row r="3" spans="1:8" s="9" customFormat="1" ht="15.75" customHeight="1">
      <c r="A3" s="10" t="s">
        <v>6</v>
      </c>
      <c r="C3" s="11">
        <v>1541</v>
      </c>
      <c r="D3" s="12">
        <f>E3/C3</f>
        <v>106.77669046073979</v>
      </c>
      <c r="E3" s="11">
        <v>164542.88</v>
      </c>
      <c r="G3" s="13" t="s">
        <v>7</v>
      </c>
      <c r="H3" s="13"/>
    </row>
    <row r="4" spans="1:8" s="9" customFormat="1" ht="18.75" customHeight="1">
      <c r="A4" s="9" t="s">
        <v>8</v>
      </c>
      <c r="B4" s="14">
        <v>0</v>
      </c>
      <c r="C4" s="12">
        <f>1.875*B4</f>
        <v>0</v>
      </c>
      <c r="D4" s="11">
        <v>46.66</v>
      </c>
      <c r="E4" s="12">
        <f>C4*D4</f>
        <v>0</v>
      </c>
      <c r="G4" s="15" t="s">
        <v>9</v>
      </c>
      <c r="H4" s="16">
        <v>150</v>
      </c>
    </row>
    <row r="5" spans="1:8" s="9" customFormat="1" ht="15.75" customHeight="1">
      <c r="A5" s="10" t="s">
        <v>10</v>
      </c>
      <c r="B5" s="17">
        <v>30</v>
      </c>
      <c r="C5" s="12">
        <f>6*B5</f>
        <v>180</v>
      </c>
      <c r="D5" s="11">
        <v>111.9</v>
      </c>
      <c r="E5" s="12">
        <f>C5*D5</f>
        <v>20142</v>
      </c>
      <c r="G5" s="15" t="s">
        <v>11</v>
      </c>
      <c r="H5" s="16">
        <v>150</v>
      </c>
    </row>
    <row r="6" spans="1:8" s="9" customFormat="1" ht="15.75" customHeight="1">
      <c r="A6" s="9" t="s">
        <v>12</v>
      </c>
      <c r="C6" s="18">
        <f>H4+H5</f>
        <v>300</v>
      </c>
      <c r="D6" s="11">
        <v>92.94</v>
      </c>
      <c r="E6" s="12">
        <f>C6*D6</f>
        <v>27882</v>
      </c>
      <c r="G6" s="15" t="s">
        <v>13</v>
      </c>
      <c r="H6" s="16">
        <v>150</v>
      </c>
    </row>
    <row r="7" spans="1:8" s="9" customFormat="1" ht="15.75" customHeight="1">
      <c r="A7" s="9" t="s">
        <v>14</v>
      </c>
      <c r="C7" s="18">
        <f>H6+H7</f>
        <v>300</v>
      </c>
      <c r="D7" s="11">
        <v>134.11</v>
      </c>
      <c r="E7" s="12">
        <f>C7*D7</f>
        <v>40233.00000000001</v>
      </c>
      <c r="G7" s="19" t="s">
        <v>15</v>
      </c>
      <c r="H7" s="20">
        <v>150</v>
      </c>
    </row>
    <row r="8" spans="1:5" s="9" customFormat="1" ht="15.75" customHeight="1">
      <c r="A8" s="9" t="s">
        <v>16</v>
      </c>
      <c r="B8" s="21"/>
      <c r="C8" s="22">
        <v>10</v>
      </c>
      <c r="D8" s="11">
        <v>161.11</v>
      </c>
      <c r="E8" s="12">
        <f>C8*D8</f>
        <v>1611.1000000000001</v>
      </c>
    </row>
    <row r="9" spans="1:8" s="9" customFormat="1" ht="15.75" customHeight="1">
      <c r="A9" s="9" t="s">
        <v>17</v>
      </c>
      <c r="B9" s="17">
        <v>15</v>
      </c>
      <c r="C9" s="12">
        <f>6*B9</f>
        <v>90</v>
      </c>
      <c r="D9" s="11">
        <v>111.9</v>
      </c>
      <c r="E9" s="12">
        <f>C9*D9</f>
        <v>10071</v>
      </c>
      <c r="G9" s="23" t="s">
        <v>18</v>
      </c>
      <c r="H9" s="23"/>
    </row>
    <row r="10" spans="1:8" s="9" customFormat="1" ht="6.75" customHeight="1">
      <c r="A10" s="24"/>
      <c r="B10" s="25"/>
      <c r="C10" s="26"/>
      <c r="D10" s="27"/>
      <c r="E10" s="28"/>
      <c r="G10" s="23"/>
      <c r="H10" s="23"/>
    </row>
    <row r="11" spans="1:8" s="9" customFormat="1" ht="19.5" customHeight="1">
      <c r="A11" s="21" t="s">
        <v>19</v>
      </c>
      <c r="C11" s="29">
        <f>SUM(C3:C8)</f>
        <v>2331</v>
      </c>
      <c r="D11" s="29">
        <f>E11/C11</f>
        <v>109.14241956241956</v>
      </c>
      <c r="E11" s="30">
        <f>SUM(E3:E8)</f>
        <v>254410.98</v>
      </c>
      <c r="F11" s="31">
        <f>E11/1000</f>
        <v>254.41098000000002</v>
      </c>
      <c r="G11" s="32">
        <f>E25-C11</f>
        <v>19</v>
      </c>
      <c r="H11" s="32"/>
    </row>
    <row r="12" spans="1:6" s="9" customFormat="1" ht="21.75" customHeight="1">
      <c r="A12" s="21" t="s">
        <v>20</v>
      </c>
      <c r="C12" s="29">
        <f>C11-C9</f>
        <v>2241</v>
      </c>
      <c r="D12" s="29">
        <f>E12/C12</f>
        <v>109.0316733601071</v>
      </c>
      <c r="E12" s="30">
        <f>E11-E9</f>
        <v>244339.98</v>
      </c>
      <c r="F12" s="31">
        <f>E12/1000</f>
        <v>244.33998</v>
      </c>
    </row>
    <row r="13" spans="1:5" ht="12.75">
      <c r="A13" s="33"/>
      <c r="B13" s="33"/>
      <c r="C13" s="34"/>
      <c r="D13" s="34"/>
      <c r="E13" s="34"/>
    </row>
    <row r="14" spans="1:5" ht="12.75">
      <c r="A14" s="33"/>
      <c r="B14" s="33"/>
      <c r="C14" s="34"/>
      <c r="D14" s="34"/>
      <c r="E14" s="34"/>
    </row>
    <row r="15" spans="1:5" ht="12.75">
      <c r="A15" s="33"/>
      <c r="B15" s="33"/>
      <c r="C15" s="34"/>
      <c r="D15" s="34"/>
      <c r="E15" s="34"/>
    </row>
    <row r="16" spans="1:8" ht="12.75">
      <c r="A16" s="33"/>
      <c r="B16" s="33"/>
      <c r="C16" s="34"/>
      <c r="D16" s="34"/>
      <c r="E16" s="34"/>
      <c r="G16" s="35" t="s">
        <v>21</v>
      </c>
      <c r="H16" s="35"/>
    </row>
    <row r="17" spans="1:8" ht="12.75">
      <c r="A17" s="33"/>
      <c r="B17" s="33"/>
      <c r="C17" s="34"/>
      <c r="D17" s="34"/>
      <c r="E17" s="34"/>
      <c r="G17" s="36" t="s">
        <v>22</v>
      </c>
      <c r="H17" s="37"/>
    </row>
    <row r="18" spans="1:8" ht="12.75">
      <c r="A18" s="33"/>
      <c r="B18" s="33"/>
      <c r="C18" s="34"/>
      <c r="D18" s="34"/>
      <c r="E18" s="34"/>
      <c r="G18" s="38"/>
      <c r="H18" s="38"/>
    </row>
    <row r="19" spans="1:5" ht="12.75">
      <c r="A19" s="33"/>
      <c r="B19" s="33"/>
      <c r="C19" s="34"/>
      <c r="D19" s="34"/>
      <c r="E19" s="34"/>
    </row>
    <row r="20" spans="1:8" ht="12.75">
      <c r="A20" s="33"/>
      <c r="B20" s="33"/>
      <c r="C20" s="34"/>
      <c r="D20" s="34"/>
      <c r="E20" s="34"/>
      <c r="G20" s="39" t="s">
        <v>23</v>
      </c>
      <c r="H20" s="39"/>
    </row>
    <row r="21" spans="1:8" ht="12.75">
      <c r="A21" s="34" t="s">
        <v>24</v>
      </c>
      <c r="B21" s="34"/>
      <c r="C21" s="34"/>
      <c r="D21" s="33" t="s">
        <v>25</v>
      </c>
      <c r="E21" s="33"/>
      <c r="G21" s="40" t="s">
        <v>26</v>
      </c>
      <c r="H21" s="41" t="s">
        <v>27</v>
      </c>
    </row>
    <row r="22" spans="1:8" ht="12.75">
      <c r="A22" s="34">
        <v>121</v>
      </c>
      <c r="B22" s="34">
        <v>1200</v>
      </c>
      <c r="C22" s="34"/>
      <c r="D22" s="33">
        <v>121</v>
      </c>
      <c r="E22" s="34">
        <v>1200</v>
      </c>
      <c r="G22" s="42">
        <v>200</v>
      </c>
      <c r="H22" s="43">
        <f>G22*2.20462</f>
        <v>440.92400000000004</v>
      </c>
    </row>
    <row r="23" spans="1:8" ht="12.75">
      <c r="A23" s="34">
        <v>202</v>
      </c>
      <c r="B23" s="34">
        <v>2000</v>
      </c>
      <c r="C23" s="34"/>
      <c r="D23" s="33">
        <v>202</v>
      </c>
      <c r="E23" s="34">
        <v>2000</v>
      </c>
      <c r="G23" s="40" t="s">
        <v>28</v>
      </c>
      <c r="H23" s="41" t="s">
        <v>29</v>
      </c>
    </row>
    <row r="24" spans="1:8" ht="12.75">
      <c r="A24" s="34">
        <v>228</v>
      </c>
      <c r="B24" s="34">
        <v>2200</v>
      </c>
      <c r="C24" s="34"/>
      <c r="D24" s="33">
        <v>247</v>
      </c>
      <c r="E24" s="34">
        <v>2350</v>
      </c>
      <c r="G24" s="44">
        <v>100</v>
      </c>
      <c r="H24" s="45">
        <f>G24*0.26417205235815</f>
        <v>26.417205235815</v>
      </c>
    </row>
    <row r="25" spans="1:5" ht="12.75">
      <c r="A25" s="34">
        <v>239</v>
      </c>
      <c r="B25" s="34">
        <v>2200</v>
      </c>
      <c r="C25" s="34"/>
      <c r="D25" s="33">
        <v>269</v>
      </c>
      <c r="E25" s="34">
        <v>2350</v>
      </c>
    </row>
    <row r="26" spans="1:5" ht="12.75">
      <c r="A26" s="34">
        <v>131</v>
      </c>
      <c r="B26" s="34">
        <v>1200</v>
      </c>
      <c r="C26" s="34"/>
      <c r="D26" s="33">
        <v>137</v>
      </c>
      <c r="E26" s="34">
        <v>1200</v>
      </c>
    </row>
    <row r="27" spans="1:5" ht="12.75">
      <c r="A27" s="34"/>
      <c r="B27" s="34"/>
      <c r="C27" s="34"/>
      <c r="D27" s="33">
        <v>121</v>
      </c>
      <c r="E27" s="34">
        <v>1200</v>
      </c>
    </row>
    <row r="28" spans="1:5" ht="12.75">
      <c r="A28" s="46" t="s">
        <v>30</v>
      </c>
      <c r="B28" s="46"/>
      <c r="C28" s="46"/>
      <c r="D28" s="47"/>
      <c r="E28" s="47"/>
    </row>
    <row r="29" spans="1:5" ht="12.75">
      <c r="A29" s="48" t="s">
        <v>31</v>
      </c>
      <c r="B29" s="48"/>
      <c r="C29" s="48"/>
      <c r="D29" s="47"/>
      <c r="E29" s="47"/>
    </row>
    <row r="30" spans="1:5" ht="12.75">
      <c r="A30" s="48" t="s">
        <v>32</v>
      </c>
      <c r="B30" s="48"/>
      <c r="C30" s="48"/>
      <c r="D30" s="47"/>
      <c r="E30" s="47"/>
    </row>
    <row r="31" spans="1:5" ht="12.75">
      <c r="A31" s="49" t="s">
        <v>33</v>
      </c>
      <c r="B31" s="49"/>
      <c r="C31" s="49"/>
      <c r="D31" s="47"/>
      <c r="E31" s="47"/>
    </row>
    <row r="32" spans="1:5" ht="12.75">
      <c r="A32" s="49" t="s">
        <v>34</v>
      </c>
      <c r="B32" s="49"/>
      <c r="C32" s="49"/>
      <c r="D32" s="47"/>
      <c r="E32" s="47"/>
    </row>
    <row r="33" spans="1:5" ht="12.75">
      <c r="A33" s="49" t="s">
        <v>35</v>
      </c>
      <c r="B33" s="49"/>
      <c r="C33" s="49"/>
      <c r="D33" s="47"/>
      <c r="E33" s="47"/>
    </row>
    <row r="34" spans="1:5" ht="12.75">
      <c r="A34" s="49" t="s">
        <v>36</v>
      </c>
      <c r="B34" s="49"/>
      <c r="C34" s="49"/>
      <c r="D34" s="47"/>
      <c r="E34" s="47"/>
    </row>
    <row r="35" spans="1:5" ht="12.75">
      <c r="A35" s="49" t="s">
        <v>37</v>
      </c>
      <c r="B35" s="49"/>
      <c r="C35" s="49"/>
      <c r="D35" s="47"/>
      <c r="E35" s="47"/>
    </row>
    <row r="36" spans="1:5" ht="12.75">
      <c r="A36" s="49" t="s">
        <v>38</v>
      </c>
      <c r="B36" s="49"/>
      <c r="C36" s="49"/>
      <c r="D36" s="47"/>
      <c r="E36" s="47"/>
    </row>
    <row r="37" spans="1:5" ht="12.75">
      <c r="A37" s="49" t="s">
        <v>39</v>
      </c>
      <c r="B37" s="49"/>
      <c r="C37" s="49"/>
      <c r="D37" s="47"/>
      <c r="E37" s="47"/>
    </row>
    <row r="38" spans="1:5" ht="12.75">
      <c r="A38" s="49" t="s">
        <v>40</v>
      </c>
      <c r="B38" s="49"/>
      <c r="C38" s="49"/>
      <c r="D38" s="47"/>
      <c r="E38" s="47"/>
    </row>
    <row r="39" spans="1:5" ht="12.75">
      <c r="A39" s="49" t="s">
        <v>41</v>
      </c>
      <c r="B39" s="49"/>
      <c r="C39" s="49"/>
      <c r="D39" s="47"/>
      <c r="E39" s="47"/>
    </row>
    <row r="40" spans="1:5" ht="12.75">
      <c r="A40" s="49" t="s">
        <v>42</v>
      </c>
      <c r="B40" s="49"/>
      <c r="C40" s="49"/>
      <c r="D40" s="47"/>
      <c r="E40" s="47"/>
    </row>
    <row r="41" spans="1:5" ht="12.75">
      <c r="A41" s="49" t="s">
        <v>43</v>
      </c>
      <c r="B41" s="49"/>
      <c r="C41" s="49"/>
      <c r="D41" s="47"/>
      <c r="E41" s="47"/>
    </row>
    <row r="42" spans="1:5" ht="12.75">
      <c r="A42" s="49" t="s">
        <v>44</v>
      </c>
      <c r="B42" s="49"/>
      <c r="C42" s="49"/>
      <c r="D42" s="47"/>
      <c r="E42" s="47"/>
    </row>
    <row r="43" spans="1:5" ht="12.75">
      <c r="A43" s="50" t="s">
        <v>45</v>
      </c>
      <c r="B43" s="50"/>
      <c r="C43" s="50"/>
      <c r="D43" s="47"/>
      <c r="E43" s="47"/>
    </row>
  </sheetData>
  <sheetProtection selectLockedCells="1" selectUnlockedCells="1"/>
  <mergeCells count="23">
    <mergeCell ref="B1:C1"/>
    <mergeCell ref="D1:E1"/>
    <mergeCell ref="G3:H3"/>
    <mergeCell ref="G9:H10"/>
    <mergeCell ref="G11:H11"/>
    <mergeCell ref="G16:H16"/>
    <mergeCell ref="G20:H20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</mergeCells>
  <conditionalFormatting sqref="G11:H11">
    <cfRule type="cellIs" priority="1" dxfId="0" operator="lessThan" stopIfTrue="1">
      <formula>5</formula>
    </cfRule>
    <cfRule type="cellIs" priority="2" dxfId="1" operator="between" stopIfTrue="1">
      <formula>5</formula>
      <formula>10</formula>
    </cfRule>
    <cfRule type="cellIs" priority="3" dxfId="2" operator="greaterThan" stopIfTrue="1">
      <formula>10</formula>
    </cfRule>
  </conditionalFormatting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K.C. Budd</dc:creator>
  <cp:keywords/>
  <dc:description/>
  <cp:lastModifiedBy>Antoine GRONDEAU</cp:lastModifiedBy>
  <cp:lastPrinted>2011-11-05T00:05:21Z</cp:lastPrinted>
  <dcterms:created xsi:type="dcterms:W3CDTF">2002-01-11T02:08:39Z</dcterms:created>
  <dcterms:modified xsi:type="dcterms:W3CDTF">2016-05-25T02:56:17Z</dcterms:modified>
  <cp:category/>
  <cp:version/>
  <cp:contentType/>
  <cp:contentStatus/>
  <cp:revision>5</cp:revision>
</cp:coreProperties>
</file>